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IA\Annual Reports\FY2018\FCA\"/>
    </mc:Choice>
  </mc:AlternateContent>
  <xr:revisionPtr revIDLastSave="0" documentId="8_{FE1C00D0-5A3D-4084-96CB-D4F6362242C0}" xr6:coauthVersionLast="41" xr6:coauthVersionMax="41" xr10:uidLastSave="{00000000-0000-0000-0000-000000000000}"/>
  <bookViews>
    <workbookView xWindow="28680" yWindow="-120" windowWidth="29040" windowHeight="15840" activeTab="1" xr2:uid="{00000000-000D-0000-FFFF-FFFF00000000}"/>
  </bookViews>
  <sheets>
    <sheet name="FCA" sheetId="1" r:id="rId1"/>
    <sheet name="Sheet3" sheetId="3" r:id="rId2"/>
  </sheets>
  <definedNames>
    <definedName name="_xlnm.Print_Titles" localSheetId="0">FCA!$1:$3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" i="1" l="1"/>
  <c r="C69" i="1" l="1"/>
  <c r="C68" i="1"/>
  <c r="C66" i="1"/>
  <c r="B69" i="1"/>
  <c r="B68" i="1"/>
  <c r="B67" i="1"/>
  <c r="B66" i="1"/>
  <c r="U52" i="1"/>
  <c r="U51" i="1"/>
  <c r="U50" i="1"/>
  <c r="U49" i="1"/>
  <c r="T52" i="1"/>
  <c r="T51" i="1"/>
  <c r="T50" i="1"/>
  <c r="T49" i="1"/>
  <c r="S52" i="1"/>
  <c r="S51" i="1"/>
  <c r="S50" i="1"/>
  <c r="S49" i="1"/>
  <c r="H52" i="1"/>
  <c r="H51" i="1"/>
  <c r="H50" i="1"/>
  <c r="H49" i="1"/>
  <c r="V4" i="1" l="1"/>
  <c r="V52" i="1" l="1"/>
  <c r="V49" i="1"/>
  <c r="V51" i="1"/>
  <c r="V50" i="1"/>
  <c r="C70" i="1" l="1"/>
  <c r="B70" i="1"/>
  <c r="I54" i="1"/>
  <c r="I52" i="1"/>
  <c r="I51" i="1"/>
  <c r="I50" i="1"/>
  <c r="I49" i="1"/>
  <c r="Q57" i="1"/>
  <c r="Q56" i="1"/>
</calcChain>
</file>

<file path=xl/sharedStrings.xml><?xml version="1.0" encoding="utf-8"?>
<sst xmlns="http://schemas.openxmlformats.org/spreadsheetml/2006/main" count="187" uniqueCount="119">
  <si>
    <t>Name</t>
  </si>
  <si>
    <t>Date Received</t>
  </si>
  <si>
    <t>Exemption Used</t>
  </si>
  <si>
    <t>Notes</t>
  </si>
  <si>
    <t>Tracking Number</t>
  </si>
  <si>
    <t>Expedited Y/N</t>
  </si>
  <si>
    <t>Net Business Days to Answer</t>
  </si>
  <si>
    <t>Initial Estimate of Response Due Date</t>
  </si>
  <si>
    <t>Actual Final Response Date</t>
  </si>
  <si>
    <t>Release Results</t>
  </si>
  <si>
    <t>Compliance Code (FG, PGPD, FDE, FDNR, FDR, FDWD, FDFR, FDRD, FDIF, FDNAR, FDDR, FDO)</t>
  </si>
  <si>
    <t>Days for NON-expedited</t>
  </si>
  <si>
    <t>Days for Expedited</t>
  </si>
  <si>
    <t>Days for PRWIG for NON-expedited</t>
  </si>
  <si>
    <t>Days for PRWIG for expedited</t>
  </si>
  <si>
    <t>Fees Charged</t>
  </si>
  <si>
    <t>Exemption Waived?</t>
  </si>
  <si>
    <t>Information Sought</t>
  </si>
  <si>
    <t>Tolling/ Closures</t>
  </si>
  <si>
    <t>FG = Full Grant;  PGPD = Partial Grant Partial Denial;  FDE = Full Denial Exemption;  FDNR = Full Denial No Records;  FDR = Full Denial Referral;  FDWD = Full Denial Withdrawn;  FDFR = Full Denial Fee Reason;  FDRD = Full Denial Reasonable Description;  FDIF = Full Denial Improper FOIA;  FDNAR = Full Denial Not Agency Records;  FDDR = Full Denial Duplicate Request;  FDO = Full Denial Other</t>
  </si>
  <si>
    <t>Fees Paid</t>
  </si>
  <si>
    <t>MEDIAN</t>
  </si>
  <si>
    <t>AVERAGE</t>
  </si>
  <si>
    <t>LOWEST</t>
  </si>
  <si>
    <t>LARGEST</t>
  </si>
  <si>
    <t>Total Expedited</t>
  </si>
  <si>
    <t>Total Not Expedited</t>
  </si>
  <si>
    <t>Calendar days to adj &amp; respond to request for expedited (if applicable)</t>
  </si>
  <si>
    <t>Within 10 Calendar Days</t>
  </si>
  <si>
    <t>Quarterly Reporting Statistics</t>
  </si>
  <si>
    <t>Requests Received</t>
  </si>
  <si>
    <t>Requests Processed</t>
  </si>
  <si>
    <t>Quarter</t>
  </si>
  <si>
    <t>Number of Requests in Backlog at End of Quarter</t>
  </si>
  <si>
    <t>Perfected Pending Requests at End of Previous FY</t>
  </si>
  <si>
    <t>Number Closed During Current FY</t>
  </si>
  <si>
    <t>Sent To Emily?</t>
  </si>
  <si>
    <t>Uploaded?</t>
  </si>
  <si>
    <t>FCA FOIA Log FY 2016:  FOIAs received or responded to between 10-1-2015 and 9-30-2016</t>
  </si>
  <si>
    <t xml:space="preserve">Request Fee Waiver? </t>
  </si>
  <si>
    <t>Corle</t>
  </si>
  <si>
    <t>All information and documents obtained during the investigation o fmy case with AgChoice Farm Credit.</t>
  </si>
  <si>
    <t>N</t>
  </si>
  <si>
    <t>Y</t>
  </si>
  <si>
    <t>Requesting FOIA Logs</t>
  </si>
  <si>
    <t>Keys</t>
  </si>
  <si>
    <t>Full Grant of Logs from 2008-2017</t>
  </si>
  <si>
    <t>FG</t>
  </si>
  <si>
    <t>Released 27 pages of unredacted material</t>
  </si>
  <si>
    <t>PGPD</t>
  </si>
  <si>
    <t>5, 8</t>
  </si>
  <si>
    <t>Ravnitzky</t>
  </si>
  <si>
    <t>Requesting 2016 FEVS Management and Trend Reports</t>
  </si>
  <si>
    <t>Previous FOIA responses (various)</t>
  </si>
  <si>
    <t>Released All</t>
  </si>
  <si>
    <t>Released both documents</t>
  </si>
  <si>
    <t>Gallo</t>
  </si>
  <si>
    <t>OIG Correspondence</t>
  </si>
  <si>
    <t>Kick</t>
  </si>
  <si>
    <t>OIG Investigations</t>
  </si>
  <si>
    <t>Carlucci</t>
  </si>
  <si>
    <t>Payability Reports</t>
  </si>
  <si>
    <t>No records</t>
  </si>
  <si>
    <t>FDNR</t>
  </si>
  <si>
    <t xml:space="preserve">92 pages </t>
  </si>
  <si>
    <t>5, 6</t>
  </si>
  <si>
    <t>Requesting various information</t>
  </si>
  <si>
    <t>Caudle</t>
  </si>
  <si>
    <t>Powell</t>
  </si>
  <si>
    <t>Requesting Congressional Logs</t>
  </si>
  <si>
    <t>released 9 pages - redacted names and only a few deliberative notes</t>
  </si>
  <si>
    <t>Released all records</t>
  </si>
  <si>
    <t>Warren</t>
  </si>
  <si>
    <t>Requesting Organizational Charts for the Chief Information Officer of FCA</t>
  </si>
  <si>
    <t xml:space="preserve">full grant </t>
  </si>
  <si>
    <t>Gomez</t>
  </si>
  <si>
    <t>Requesting various documents</t>
  </si>
  <si>
    <t>Penson</t>
  </si>
  <si>
    <t>Requesting Nonaccrual Loans on Farm Credit System</t>
  </si>
  <si>
    <t>Full Grant</t>
  </si>
  <si>
    <t>Gibson</t>
  </si>
  <si>
    <t>Requesting documents related to EMS</t>
  </si>
  <si>
    <t>Singh</t>
  </si>
  <si>
    <t>Requesting records pertaining to Todd Batta and Glen Smith</t>
  </si>
  <si>
    <t>Funk</t>
  </si>
  <si>
    <t>Requesting an electronic format list of all FCA employees</t>
  </si>
  <si>
    <t>Release all with some redactions</t>
  </si>
  <si>
    <t>5/09/18 TOLLED to 5/17/2018</t>
  </si>
  <si>
    <t xml:space="preserve">Full grant </t>
  </si>
  <si>
    <t>Tolled from 5/9/18-5/17/18 waiting for requestor to agree to pay fees and response on narrowing request</t>
  </si>
  <si>
    <t>Full release- modified</t>
  </si>
  <si>
    <t>Used Exemption 6 to modify release not to link identifying information with salaries on 41 and below</t>
  </si>
  <si>
    <t>Sharma</t>
  </si>
  <si>
    <t>Requesting applicants resume for the Vacancy Announcement VA-18-0373-DE</t>
  </si>
  <si>
    <t xml:space="preserve">Partial Release - b6 </t>
  </si>
  <si>
    <t>Released all except PII for applicants</t>
  </si>
  <si>
    <t>Duncanson</t>
  </si>
  <si>
    <t>Requesting FCA Maps of the Farm Credit System</t>
  </si>
  <si>
    <t xml:space="preserve">Full release via FTP </t>
  </si>
  <si>
    <t>Weeks (Driggers)</t>
  </si>
  <si>
    <t>No Release</t>
  </si>
  <si>
    <t>FDE</t>
  </si>
  <si>
    <t>No release of examiner generated analysis of borrower complaint</t>
  </si>
  <si>
    <t>Lee</t>
  </si>
  <si>
    <t>Documents related to discriminatiom complaint against an institution</t>
  </si>
  <si>
    <t>Records related to funds owed to Comerica</t>
  </si>
  <si>
    <t>No Records</t>
  </si>
  <si>
    <t>Peacock</t>
  </si>
  <si>
    <t>Full release</t>
  </si>
  <si>
    <t>GIS Shapefiles</t>
  </si>
  <si>
    <t>Owen Clark</t>
  </si>
  <si>
    <t>Requesting documents pertaining to Fresno County, CA</t>
  </si>
  <si>
    <t>Withdrawn</t>
  </si>
  <si>
    <t>FDWD</t>
  </si>
  <si>
    <t>Colby Alexis</t>
  </si>
  <si>
    <t>Requesting correspondence pertaining to FCMA/Saint Joseph's College</t>
  </si>
  <si>
    <t>A. Williams</t>
  </si>
  <si>
    <t>Requesting various correspondence on individuals and businesses.</t>
  </si>
  <si>
    <t>Administratively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</si>
</sst>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121D28"/>
      <name val="Century Gothic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b/>
      <u/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272727"/>
      <name val="Century Gothic"/>
      <family val="2"/>
    </font>
    <font>
      <sz val="11"/>
      <color rgb="FF333333"/>
      <name val="Century Gothic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1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164" fontId="2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4" xfId="0" applyFont="1" applyBorder="1" applyAlignment="1">
      <alignment horizontal="center" wrapText="1"/>
    </xf>
    <xf numFmtId="0" fontId="6" fillId="0" borderId="0" xfId="0" applyFont="1" applyBorder="1" applyAlignment="1"/>
    <xf numFmtId="0" fontId="2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2" fillId="0" borderId="13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0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zoomScale="85" zoomScaleNormal="85" workbookViewId="0">
      <pane ySplit="3" topLeftCell="A24" activePane="bottomLeft" state="frozen"/>
      <selection pane="bottomLeft" activeCell="U26" sqref="U26"/>
    </sheetView>
  </sheetViews>
  <sheetFormatPr defaultColWidth="9" defaultRowHeight="16.5" x14ac:dyDescent="0.3"/>
  <cols>
    <col min="1" max="1" width="9.875" style="2" customWidth="1"/>
    <col min="2" max="2" width="15.125" style="2" customWidth="1"/>
    <col min="3" max="3" width="21" style="2" customWidth="1"/>
    <col min="4" max="4" width="10.625" style="2" bestFit="1" customWidth="1"/>
    <col min="5" max="5" width="12.25" style="2" customWidth="1"/>
    <col min="6" max="6" width="10.625" style="2" bestFit="1" customWidth="1"/>
    <col min="7" max="7" width="9.125" style="2" bestFit="1" customWidth="1"/>
    <col min="8" max="8" width="9.625" style="2" customWidth="1"/>
    <col min="9" max="10" width="12.625" style="2" customWidth="1"/>
    <col min="11" max="11" width="9.75" style="2" customWidth="1"/>
    <col min="12" max="12" width="6.75" style="2" bestFit="1" customWidth="1"/>
    <col min="13" max="13" width="19.625" style="2" customWidth="1"/>
    <col min="14" max="14" width="11.875" style="2" customWidth="1"/>
    <col min="15" max="17" width="10.625" style="2" customWidth="1"/>
    <col min="18" max="18" width="22.125" style="2" customWidth="1"/>
    <col min="19" max="19" width="11.125" style="2" customWidth="1"/>
    <col min="20" max="20" width="10.25" style="2" customWidth="1"/>
    <col min="21" max="21" width="10.125" style="2" customWidth="1"/>
    <col min="22" max="22" width="10" style="2" customWidth="1"/>
    <col min="23" max="16384" width="9" style="2"/>
  </cols>
  <sheetData>
    <row r="1" spans="1:22" x14ac:dyDescent="0.3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38.25" customHeight="1" x14ac:dyDescent="0.3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48.5" x14ac:dyDescent="0.3">
      <c r="A3" s="2" t="s">
        <v>4</v>
      </c>
      <c r="B3" s="2" t="s">
        <v>0</v>
      </c>
      <c r="C3" s="2" t="s">
        <v>17</v>
      </c>
      <c r="D3" s="2" t="s">
        <v>1</v>
      </c>
      <c r="E3" s="2" t="s">
        <v>7</v>
      </c>
      <c r="F3" s="2" t="s">
        <v>8</v>
      </c>
      <c r="G3" s="2" t="s">
        <v>18</v>
      </c>
      <c r="H3" s="2" t="s">
        <v>6</v>
      </c>
      <c r="I3" s="2" t="s">
        <v>27</v>
      </c>
      <c r="J3" s="2" t="s">
        <v>39</v>
      </c>
      <c r="K3" s="2" t="s">
        <v>15</v>
      </c>
      <c r="L3" s="2" t="s">
        <v>20</v>
      </c>
      <c r="M3" s="2" t="s">
        <v>9</v>
      </c>
      <c r="N3" s="2" t="s">
        <v>10</v>
      </c>
      <c r="O3" s="2" t="s">
        <v>2</v>
      </c>
      <c r="P3" s="2" t="s">
        <v>16</v>
      </c>
      <c r="Q3" s="2" t="s">
        <v>5</v>
      </c>
      <c r="R3" s="2" t="s">
        <v>3</v>
      </c>
      <c r="S3" s="2" t="s">
        <v>11</v>
      </c>
      <c r="T3" s="2" t="s">
        <v>12</v>
      </c>
      <c r="U3" s="2" t="s">
        <v>13</v>
      </c>
      <c r="V3" s="2" t="s">
        <v>14</v>
      </c>
    </row>
    <row r="4" spans="1:22" ht="99" x14ac:dyDescent="0.3">
      <c r="A4" s="2">
        <v>13479</v>
      </c>
      <c r="B4" s="2" t="s">
        <v>40</v>
      </c>
      <c r="C4" s="2" t="s">
        <v>41</v>
      </c>
      <c r="D4" s="3">
        <v>43014</v>
      </c>
      <c r="E4" s="3">
        <v>43046</v>
      </c>
      <c r="F4" s="3">
        <v>43027</v>
      </c>
      <c r="H4" s="2">
        <v>9</v>
      </c>
      <c r="J4" s="2" t="s">
        <v>42</v>
      </c>
      <c r="K4" s="4">
        <v>0</v>
      </c>
      <c r="M4" s="2" t="s">
        <v>48</v>
      </c>
      <c r="N4" s="2" t="s">
        <v>49</v>
      </c>
      <c r="O4" s="2" t="s">
        <v>50</v>
      </c>
      <c r="P4" s="2" t="s">
        <v>42</v>
      </c>
      <c r="Q4" s="2" t="s">
        <v>42</v>
      </c>
      <c r="S4" s="2">
        <v>9</v>
      </c>
      <c r="U4" s="2">
        <v>9</v>
      </c>
      <c r="V4" s="2" t="str">
        <f>IF(AND(Q4="Y", OR(N4="FG", N4="PGPD")), H4, "")</f>
        <v/>
      </c>
    </row>
    <row r="5" spans="1:22" ht="33" x14ac:dyDescent="0.3">
      <c r="A5" s="2">
        <v>13482</v>
      </c>
      <c r="B5" s="2" t="s">
        <v>45</v>
      </c>
      <c r="C5" s="2" t="s">
        <v>44</v>
      </c>
      <c r="D5" s="3">
        <v>43025</v>
      </c>
      <c r="E5" s="3">
        <v>43053</v>
      </c>
      <c r="F5" s="3">
        <v>43027</v>
      </c>
      <c r="H5" s="2">
        <v>2</v>
      </c>
      <c r="J5" s="2" t="s">
        <v>43</v>
      </c>
      <c r="K5" s="4">
        <v>0</v>
      </c>
      <c r="M5" s="2" t="s">
        <v>46</v>
      </c>
      <c r="N5" s="2" t="s">
        <v>47</v>
      </c>
      <c r="Q5" s="2" t="s">
        <v>43</v>
      </c>
      <c r="T5" s="2">
        <v>2</v>
      </c>
      <c r="V5" s="2">
        <v>2</v>
      </c>
    </row>
    <row r="6" spans="1:22" ht="49.5" x14ac:dyDescent="0.3">
      <c r="A6" s="2">
        <v>13483</v>
      </c>
      <c r="B6" s="2" t="s">
        <v>51</v>
      </c>
      <c r="C6" s="2" t="s">
        <v>52</v>
      </c>
      <c r="D6" s="3">
        <v>43033</v>
      </c>
      <c r="E6" s="3">
        <v>43062</v>
      </c>
      <c r="F6" s="3">
        <v>43060</v>
      </c>
      <c r="H6" s="2">
        <v>18</v>
      </c>
      <c r="J6" s="2" t="s">
        <v>42</v>
      </c>
      <c r="K6" s="4">
        <v>0</v>
      </c>
      <c r="M6" s="2" t="s">
        <v>55</v>
      </c>
      <c r="N6" s="2" t="s">
        <v>47</v>
      </c>
      <c r="Q6" s="2" t="s">
        <v>42</v>
      </c>
      <c r="S6" s="2">
        <v>18</v>
      </c>
      <c r="U6" s="2">
        <v>18</v>
      </c>
    </row>
    <row r="7" spans="1:22" ht="33" x14ac:dyDescent="0.3">
      <c r="A7" s="2">
        <v>13485</v>
      </c>
      <c r="B7" s="2" t="s">
        <v>45</v>
      </c>
      <c r="C7" s="5" t="s">
        <v>53</v>
      </c>
      <c r="D7" s="3">
        <v>43039</v>
      </c>
      <c r="E7" s="3">
        <v>43048</v>
      </c>
      <c r="F7" s="3">
        <v>43046</v>
      </c>
      <c r="H7" s="2">
        <v>4</v>
      </c>
      <c r="J7" s="2" t="s">
        <v>43</v>
      </c>
      <c r="K7" s="4">
        <v>0</v>
      </c>
      <c r="M7" s="2" t="s">
        <v>54</v>
      </c>
      <c r="N7" s="2" t="s">
        <v>47</v>
      </c>
      <c r="Q7" s="2" t="s">
        <v>43</v>
      </c>
      <c r="T7" s="2">
        <v>4</v>
      </c>
      <c r="V7" s="2">
        <v>4</v>
      </c>
    </row>
    <row r="8" spans="1:22" ht="33" x14ac:dyDescent="0.3">
      <c r="A8" s="2">
        <v>13497</v>
      </c>
      <c r="B8" s="2" t="s">
        <v>56</v>
      </c>
      <c r="C8" s="2" t="s">
        <v>57</v>
      </c>
      <c r="D8" s="3">
        <v>43097</v>
      </c>
      <c r="E8" s="3">
        <v>43129</v>
      </c>
      <c r="F8" s="3">
        <v>42759</v>
      </c>
      <c r="H8" s="2">
        <v>17</v>
      </c>
      <c r="J8" s="2" t="s">
        <v>42</v>
      </c>
      <c r="K8" s="4">
        <v>0</v>
      </c>
      <c r="M8" s="28" t="s">
        <v>64</v>
      </c>
      <c r="N8" s="28" t="s">
        <v>49</v>
      </c>
      <c r="O8" s="28" t="s">
        <v>65</v>
      </c>
      <c r="Q8" s="28" t="s">
        <v>42</v>
      </c>
      <c r="S8" s="2">
        <v>17</v>
      </c>
      <c r="U8" s="2">
        <v>17</v>
      </c>
    </row>
    <row r="9" spans="1:22" x14ac:dyDescent="0.3">
      <c r="A9" s="2">
        <v>13500</v>
      </c>
      <c r="B9" s="2" t="s">
        <v>58</v>
      </c>
      <c r="C9" s="2" t="s">
        <v>59</v>
      </c>
      <c r="D9" s="3">
        <v>43107</v>
      </c>
      <c r="E9" s="3">
        <v>43136</v>
      </c>
      <c r="F9" s="31">
        <v>43109</v>
      </c>
      <c r="H9" s="2">
        <v>1</v>
      </c>
      <c r="J9" s="2" t="s">
        <v>42</v>
      </c>
      <c r="K9" s="4">
        <v>0</v>
      </c>
      <c r="M9" s="2" t="s">
        <v>54</v>
      </c>
      <c r="N9" s="2" t="s">
        <v>47</v>
      </c>
      <c r="Q9" s="2" t="s">
        <v>42</v>
      </c>
      <c r="S9" s="2">
        <v>1</v>
      </c>
      <c r="U9" s="2">
        <v>1</v>
      </c>
    </row>
    <row r="10" spans="1:22" x14ac:dyDescent="0.3">
      <c r="A10" s="2">
        <v>13507</v>
      </c>
      <c r="B10" s="2" t="s">
        <v>60</v>
      </c>
      <c r="C10" s="2" t="s">
        <v>61</v>
      </c>
      <c r="D10" s="3">
        <v>43117</v>
      </c>
      <c r="E10" s="3">
        <v>43144</v>
      </c>
      <c r="F10" s="3">
        <v>43117</v>
      </c>
      <c r="H10" s="2">
        <v>0</v>
      </c>
      <c r="J10" s="2" t="s">
        <v>42</v>
      </c>
      <c r="K10" s="4">
        <v>0</v>
      </c>
      <c r="M10" s="2" t="s">
        <v>62</v>
      </c>
      <c r="N10" s="2" t="s">
        <v>63</v>
      </c>
      <c r="S10" s="2">
        <v>0</v>
      </c>
    </row>
    <row r="11" spans="1:22" ht="33" x14ac:dyDescent="0.3">
      <c r="A11" s="2">
        <v>13509</v>
      </c>
      <c r="B11" s="28" t="s">
        <v>67</v>
      </c>
      <c r="C11" s="28" t="s">
        <v>66</v>
      </c>
      <c r="D11" s="3">
        <v>43124</v>
      </c>
      <c r="E11" s="3">
        <v>43153</v>
      </c>
      <c r="F11" s="3">
        <v>43125</v>
      </c>
      <c r="H11" s="2">
        <v>1</v>
      </c>
      <c r="J11" s="28" t="s">
        <v>43</v>
      </c>
      <c r="K11" s="4">
        <v>0</v>
      </c>
      <c r="M11" s="28" t="s">
        <v>71</v>
      </c>
      <c r="N11" s="28" t="s">
        <v>47</v>
      </c>
      <c r="Q11" s="28" t="s">
        <v>42</v>
      </c>
      <c r="S11" s="2">
        <v>1</v>
      </c>
      <c r="U11" s="2">
        <v>1</v>
      </c>
    </row>
    <row r="12" spans="1:22" ht="66" x14ac:dyDescent="0.3">
      <c r="A12" s="2">
        <v>13510</v>
      </c>
      <c r="B12" s="28" t="s">
        <v>68</v>
      </c>
      <c r="C12" s="28" t="s">
        <v>69</v>
      </c>
      <c r="D12" s="3">
        <v>43126</v>
      </c>
      <c r="E12" s="3">
        <v>43157</v>
      </c>
      <c r="F12" s="3">
        <v>43132</v>
      </c>
      <c r="H12" s="2">
        <v>4</v>
      </c>
      <c r="I12" s="2">
        <v>4</v>
      </c>
      <c r="J12" s="28" t="s">
        <v>43</v>
      </c>
      <c r="K12" s="4">
        <v>0</v>
      </c>
      <c r="M12" s="28" t="s">
        <v>70</v>
      </c>
      <c r="N12" s="28" t="s">
        <v>49</v>
      </c>
      <c r="O12" s="28" t="s">
        <v>65</v>
      </c>
      <c r="Q12" s="28" t="s">
        <v>43</v>
      </c>
      <c r="T12" s="2">
        <v>4</v>
      </c>
      <c r="V12" s="2">
        <v>4</v>
      </c>
    </row>
    <row r="13" spans="1:22" ht="82.5" x14ac:dyDescent="0.3">
      <c r="A13" s="2">
        <v>13514</v>
      </c>
      <c r="B13" s="28" t="s">
        <v>72</v>
      </c>
      <c r="C13" s="28" t="s">
        <v>73</v>
      </c>
      <c r="D13" s="3">
        <v>43153</v>
      </c>
      <c r="E13" s="3">
        <v>43180</v>
      </c>
      <c r="F13" s="1">
        <v>43154</v>
      </c>
      <c r="G13" s="29"/>
      <c r="H13" s="29">
        <v>1</v>
      </c>
      <c r="I13" s="29"/>
      <c r="J13" s="29"/>
      <c r="K13" s="29"/>
      <c r="M13" s="29" t="s">
        <v>74</v>
      </c>
      <c r="N13" s="29" t="s">
        <v>47</v>
      </c>
      <c r="O13" s="29"/>
      <c r="P13" s="29"/>
      <c r="Q13" s="29"/>
      <c r="R13" s="29"/>
      <c r="S13" s="29">
        <v>1</v>
      </c>
      <c r="T13" s="29"/>
      <c r="U13" s="29">
        <v>1</v>
      </c>
      <c r="V13" s="29" t="str">
        <f>IF(AND(Q13="Y", OR(N13="FG", N13="PGPD")), H13, "")</f>
        <v/>
      </c>
    </row>
    <row r="14" spans="1:22" ht="33" x14ac:dyDescent="0.3">
      <c r="A14" s="2">
        <v>13520</v>
      </c>
      <c r="B14" s="28" t="s">
        <v>75</v>
      </c>
      <c r="C14" s="28" t="s">
        <v>76</v>
      </c>
      <c r="D14" s="3">
        <v>43185</v>
      </c>
      <c r="E14" s="3">
        <v>43213</v>
      </c>
      <c r="F14" s="3">
        <v>43193</v>
      </c>
      <c r="H14" s="2">
        <v>6</v>
      </c>
      <c r="J14" s="28" t="s">
        <v>42</v>
      </c>
      <c r="K14" s="4">
        <v>0</v>
      </c>
      <c r="M14" s="28" t="s">
        <v>62</v>
      </c>
      <c r="N14" s="28" t="s">
        <v>63</v>
      </c>
      <c r="S14" s="2">
        <v>6</v>
      </c>
    </row>
    <row r="15" spans="1:22" ht="49.5" x14ac:dyDescent="0.3">
      <c r="A15" s="2">
        <v>13523</v>
      </c>
      <c r="B15" s="28" t="s">
        <v>77</v>
      </c>
      <c r="C15" s="28" t="s">
        <v>78</v>
      </c>
      <c r="D15" s="3">
        <v>43201</v>
      </c>
      <c r="E15" s="3">
        <v>43228</v>
      </c>
      <c r="F15" s="3">
        <v>43202</v>
      </c>
      <c r="H15" s="2">
        <v>1</v>
      </c>
      <c r="J15" s="28" t="s">
        <v>42</v>
      </c>
      <c r="K15" s="4">
        <v>0</v>
      </c>
      <c r="M15" s="28" t="s">
        <v>79</v>
      </c>
      <c r="N15" s="28" t="s">
        <v>47</v>
      </c>
      <c r="Q15" s="28" t="s">
        <v>42</v>
      </c>
      <c r="S15" s="2">
        <v>1</v>
      </c>
      <c r="U15" s="2">
        <v>1</v>
      </c>
    </row>
    <row r="16" spans="1:22" ht="82.5" x14ac:dyDescent="0.3">
      <c r="A16" s="2">
        <v>13528</v>
      </c>
      <c r="B16" s="28" t="s">
        <v>80</v>
      </c>
      <c r="C16" s="28" t="s">
        <v>81</v>
      </c>
      <c r="D16" s="3">
        <v>43215</v>
      </c>
      <c r="E16" s="31">
        <v>43249</v>
      </c>
      <c r="F16" s="3">
        <v>43249</v>
      </c>
      <c r="G16" s="28" t="s">
        <v>87</v>
      </c>
      <c r="H16" s="2">
        <v>18</v>
      </c>
      <c r="J16" s="28" t="s">
        <v>42</v>
      </c>
      <c r="K16" s="4">
        <v>491.81</v>
      </c>
      <c r="M16" s="28" t="s">
        <v>88</v>
      </c>
      <c r="N16" s="28" t="s">
        <v>47</v>
      </c>
      <c r="Q16" s="28" t="s">
        <v>42</v>
      </c>
      <c r="R16" s="28" t="s">
        <v>89</v>
      </c>
      <c r="S16" s="2">
        <v>18</v>
      </c>
      <c r="U16" s="2">
        <v>18</v>
      </c>
    </row>
    <row r="17" spans="1:21" ht="49.5" x14ac:dyDescent="0.3">
      <c r="A17" s="2">
        <v>13531</v>
      </c>
      <c r="B17" s="6" t="s">
        <v>82</v>
      </c>
      <c r="C17" s="28" t="s">
        <v>83</v>
      </c>
      <c r="D17" s="3">
        <v>43222</v>
      </c>
      <c r="E17" s="3">
        <v>43250</v>
      </c>
      <c r="F17" s="3">
        <v>43229</v>
      </c>
      <c r="H17" s="2">
        <v>5</v>
      </c>
      <c r="J17" s="28" t="s">
        <v>43</v>
      </c>
      <c r="K17" s="4"/>
      <c r="M17" s="28" t="s">
        <v>86</v>
      </c>
      <c r="N17" s="28" t="s">
        <v>49</v>
      </c>
      <c r="O17" s="2">
        <v>6</v>
      </c>
      <c r="P17" s="28" t="s">
        <v>42</v>
      </c>
      <c r="Q17" s="28" t="s">
        <v>42</v>
      </c>
      <c r="S17" s="2">
        <v>5</v>
      </c>
      <c r="U17" s="2">
        <v>5</v>
      </c>
    </row>
    <row r="18" spans="1:21" ht="99" x14ac:dyDescent="0.3">
      <c r="A18" s="2">
        <v>13532</v>
      </c>
      <c r="B18" s="28" t="s">
        <v>84</v>
      </c>
      <c r="C18" s="30" t="s">
        <v>85</v>
      </c>
      <c r="D18" s="3">
        <v>43223</v>
      </c>
      <c r="E18" s="3">
        <v>43251</v>
      </c>
      <c r="F18" s="3">
        <v>43251</v>
      </c>
      <c r="H18" s="2">
        <v>19</v>
      </c>
      <c r="J18" s="28" t="s">
        <v>42</v>
      </c>
      <c r="K18" s="4"/>
      <c r="M18" s="28" t="s">
        <v>90</v>
      </c>
      <c r="N18" s="28" t="s">
        <v>47</v>
      </c>
      <c r="O18" s="28">
        <v>6</v>
      </c>
      <c r="P18" s="28" t="s">
        <v>42</v>
      </c>
      <c r="Q18" s="28" t="s">
        <v>42</v>
      </c>
      <c r="R18" s="28" t="s">
        <v>91</v>
      </c>
      <c r="S18" s="2">
        <v>19</v>
      </c>
      <c r="U18" s="2">
        <v>19</v>
      </c>
    </row>
    <row r="19" spans="1:21" ht="82.5" x14ac:dyDescent="0.3">
      <c r="A19" s="2">
        <v>13541</v>
      </c>
      <c r="B19" s="28" t="s">
        <v>92</v>
      </c>
      <c r="C19" s="28" t="s">
        <v>93</v>
      </c>
      <c r="D19" s="3">
        <v>43263</v>
      </c>
      <c r="E19" s="3">
        <v>43291</v>
      </c>
      <c r="F19" s="3">
        <v>43270</v>
      </c>
      <c r="H19" s="2">
        <v>5</v>
      </c>
      <c r="J19" s="28" t="s">
        <v>42</v>
      </c>
      <c r="K19" s="4"/>
      <c r="M19" s="28" t="s">
        <v>94</v>
      </c>
      <c r="N19" s="28" t="s">
        <v>49</v>
      </c>
      <c r="O19" s="2">
        <v>6</v>
      </c>
      <c r="P19" s="28" t="s">
        <v>42</v>
      </c>
      <c r="Q19" s="28" t="s">
        <v>42</v>
      </c>
      <c r="R19" s="28" t="s">
        <v>95</v>
      </c>
      <c r="S19" s="2">
        <v>5</v>
      </c>
      <c r="U19" s="2">
        <v>5</v>
      </c>
    </row>
    <row r="20" spans="1:21" ht="30.75" x14ac:dyDescent="0.3">
      <c r="A20" s="2">
        <v>13545</v>
      </c>
      <c r="B20" s="28" t="s">
        <v>96</v>
      </c>
      <c r="C20" s="7" t="s">
        <v>97</v>
      </c>
      <c r="D20" s="3">
        <v>43279</v>
      </c>
      <c r="E20" s="3">
        <v>43307</v>
      </c>
      <c r="F20" s="3">
        <v>43287</v>
      </c>
      <c r="H20" s="2">
        <v>5</v>
      </c>
      <c r="J20" s="28" t="s">
        <v>42</v>
      </c>
      <c r="K20" s="4"/>
      <c r="M20" s="28" t="s">
        <v>98</v>
      </c>
      <c r="N20" s="28" t="s">
        <v>47</v>
      </c>
      <c r="Q20" s="28" t="s">
        <v>42</v>
      </c>
      <c r="S20" s="2">
        <v>5</v>
      </c>
      <c r="U20" s="2">
        <v>5</v>
      </c>
    </row>
    <row r="21" spans="1:21" ht="66" x14ac:dyDescent="0.3">
      <c r="A21" s="2">
        <v>13552</v>
      </c>
      <c r="B21" s="28" t="s">
        <v>99</v>
      </c>
      <c r="C21" s="32" t="s">
        <v>104</v>
      </c>
      <c r="D21" s="3">
        <v>43319</v>
      </c>
      <c r="E21" s="3">
        <v>43347</v>
      </c>
      <c r="F21" s="3">
        <v>43320</v>
      </c>
      <c r="H21" s="2">
        <v>1</v>
      </c>
      <c r="J21" s="28" t="s">
        <v>42</v>
      </c>
      <c r="K21" s="4"/>
      <c r="M21" s="28" t="s">
        <v>100</v>
      </c>
      <c r="N21" s="28" t="s">
        <v>101</v>
      </c>
      <c r="O21" s="2">
        <v>8</v>
      </c>
      <c r="Q21" s="28" t="s">
        <v>42</v>
      </c>
      <c r="R21" s="28" t="s">
        <v>102</v>
      </c>
      <c r="S21" s="2">
        <v>1</v>
      </c>
    </row>
    <row r="22" spans="1:21" ht="49.5" x14ac:dyDescent="0.3">
      <c r="A22" s="2">
        <v>13557</v>
      </c>
      <c r="B22" s="28" t="s">
        <v>103</v>
      </c>
      <c r="C22" s="28" t="s">
        <v>105</v>
      </c>
      <c r="D22" s="3">
        <v>43340</v>
      </c>
      <c r="E22" s="3"/>
      <c r="F22" s="3">
        <v>43340</v>
      </c>
      <c r="H22" s="2">
        <v>0</v>
      </c>
      <c r="J22" s="28" t="s">
        <v>42</v>
      </c>
      <c r="K22" s="4"/>
      <c r="M22" s="28" t="s">
        <v>106</v>
      </c>
      <c r="N22" s="28" t="s">
        <v>63</v>
      </c>
      <c r="Q22" s="28" t="s">
        <v>42</v>
      </c>
      <c r="R22" s="28" t="s">
        <v>106</v>
      </c>
      <c r="S22" s="2">
        <v>0</v>
      </c>
    </row>
    <row r="23" spans="1:21" x14ac:dyDescent="0.3">
      <c r="B23" s="28" t="s">
        <v>107</v>
      </c>
      <c r="C23" s="28" t="s">
        <v>109</v>
      </c>
      <c r="D23" s="3">
        <v>43322</v>
      </c>
      <c r="E23" s="3">
        <v>43350</v>
      </c>
      <c r="F23" s="3">
        <v>43341</v>
      </c>
      <c r="H23" s="2">
        <v>12</v>
      </c>
      <c r="J23" s="28" t="s">
        <v>42</v>
      </c>
      <c r="K23" s="4"/>
      <c r="M23" s="28" t="s">
        <v>108</v>
      </c>
      <c r="N23" s="28" t="s">
        <v>47</v>
      </c>
      <c r="Q23" s="28" t="s">
        <v>42</v>
      </c>
      <c r="R23" s="28" t="s">
        <v>108</v>
      </c>
      <c r="S23" s="2">
        <v>12</v>
      </c>
      <c r="U23" s="2">
        <v>12</v>
      </c>
    </row>
    <row r="24" spans="1:21" ht="66" x14ac:dyDescent="0.3">
      <c r="A24" s="2">
        <v>13559</v>
      </c>
      <c r="B24" s="28" t="s">
        <v>110</v>
      </c>
      <c r="C24" s="28" t="s">
        <v>111</v>
      </c>
      <c r="D24" s="3">
        <v>43354</v>
      </c>
      <c r="E24" s="3">
        <v>43383</v>
      </c>
      <c r="F24" s="3">
        <v>43361</v>
      </c>
      <c r="H24" s="2">
        <v>5</v>
      </c>
      <c r="J24" s="28" t="s">
        <v>42</v>
      </c>
      <c r="K24" s="4"/>
      <c r="M24" s="28" t="s">
        <v>112</v>
      </c>
      <c r="N24" s="28" t="s">
        <v>113</v>
      </c>
      <c r="R24" s="28" t="s">
        <v>112</v>
      </c>
      <c r="S24" s="2">
        <v>5</v>
      </c>
    </row>
    <row r="25" spans="1:21" ht="82.5" x14ac:dyDescent="0.3">
      <c r="A25" s="2">
        <v>13562</v>
      </c>
      <c r="B25" s="28" t="s">
        <v>114</v>
      </c>
      <c r="C25" s="28" t="s">
        <v>115</v>
      </c>
      <c r="D25" s="3">
        <v>43362</v>
      </c>
      <c r="E25" s="3">
        <v>43391</v>
      </c>
      <c r="F25" s="3">
        <v>43389</v>
      </c>
      <c r="H25" s="2">
        <v>19</v>
      </c>
      <c r="J25" s="28" t="s">
        <v>42</v>
      </c>
      <c r="K25" s="4"/>
      <c r="M25" s="28" t="s">
        <v>49</v>
      </c>
      <c r="N25" s="28" t="s">
        <v>49</v>
      </c>
      <c r="O25" s="2">
        <v>8</v>
      </c>
      <c r="S25" s="2">
        <v>19</v>
      </c>
      <c r="U25" s="2">
        <v>19</v>
      </c>
    </row>
    <row r="26" spans="1:21" ht="66" x14ac:dyDescent="0.3">
      <c r="A26" s="2">
        <v>13563</v>
      </c>
      <c r="B26" s="28" t="s">
        <v>116</v>
      </c>
      <c r="C26" s="28" t="s">
        <v>117</v>
      </c>
      <c r="D26" s="3">
        <v>43368</v>
      </c>
      <c r="E26" s="3">
        <v>43396</v>
      </c>
      <c r="F26" s="3">
        <v>43384</v>
      </c>
      <c r="H26" s="2">
        <v>11</v>
      </c>
      <c r="J26" s="28" t="s">
        <v>42</v>
      </c>
      <c r="K26" s="4"/>
      <c r="M26" s="28" t="s">
        <v>113</v>
      </c>
      <c r="N26" s="28" t="s">
        <v>113</v>
      </c>
      <c r="R26" s="28" t="s">
        <v>118</v>
      </c>
      <c r="S26" s="2">
        <v>11</v>
      </c>
    </row>
    <row r="28" spans="1:21" x14ac:dyDescent="0.3">
      <c r="D28" s="3"/>
      <c r="E28" s="3"/>
      <c r="F28" s="3"/>
      <c r="K28" s="4"/>
    </row>
    <row r="29" spans="1:21" x14ac:dyDescent="0.3">
      <c r="D29" s="3"/>
      <c r="E29" s="3"/>
      <c r="F29" s="3"/>
      <c r="K29" s="4"/>
    </row>
    <row r="30" spans="1:21" x14ac:dyDescent="0.3">
      <c r="D30" s="3"/>
      <c r="E30" s="3"/>
      <c r="K30" s="4"/>
    </row>
    <row r="31" spans="1:21" x14ac:dyDescent="0.3">
      <c r="D31" s="3"/>
      <c r="E31" s="3"/>
      <c r="K31" s="4"/>
    </row>
    <row r="32" spans="1:21" x14ac:dyDescent="0.3">
      <c r="K32" s="4"/>
    </row>
    <row r="33" spans="4:11" x14ac:dyDescent="0.3">
      <c r="K33" s="4"/>
    </row>
    <row r="34" spans="4:11" x14ac:dyDescent="0.3">
      <c r="K34" s="4"/>
    </row>
    <row r="35" spans="4:11" x14ac:dyDescent="0.3">
      <c r="K35" s="4"/>
    </row>
    <row r="36" spans="4:11" x14ac:dyDescent="0.3">
      <c r="K36" s="4"/>
    </row>
    <row r="37" spans="4:11" x14ac:dyDescent="0.3">
      <c r="K37" s="4"/>
    </row>
    <row r="38" spans="4:11" x14ac:dyDescent="0.3">
      <c r="K38" s="4"/>
    </row>
    <row r="39" spans="4:11" x14ac:dyDescent="0.3">
      <c r="K39" s="4"/>
    </row>
    <row r="40" spans="4:11" x14ac:dyDescent="0.3">
      <c r="K40" s="4"/>
    </row>
    <row r="41" spans="4:11" x14ac:dyDescent="0.3">
      <c r="K41" s="4"/>
    </row>
    <row r="42" spans="4:11" x14ac:dyDescent="0.3">
      <c r="K42" s="4"/>
    </row>
    <row r="43" spans="4:11" x14ac:dyDescent="0.3">
      <c r="K43" s="4"/>
    </row>
    <row r="44" spans="4:11" x14ac:dyDescent="0.3">
      <c r="K44" s="4"/>
    </row>
    <row r="45" spans="4:11" x14ac:dyDescent="0.3">
      <c r="K45" s="4"/>
    </row>
    <row r="46" spans="4:11" x14ac:dyDescent="0.3">
      <c r="K46" s="4"/>
    </row>
    <row r="47" spans="4:11" x14ac:dyDescent="0.3">
      <c r="K47" s="4"/>
    </row>
    <row r="48" spans="4:11" x14ac:dyDescent="0.3">
      <c r="D48" s="3"/>
      <c r="E48" s="3"/>
    </row>
    <row r="49" spans="1:22" x14ac:dyDescent="0.3">
      <c r="A49" s="2" t="s">
        <v>21</v>
      </c>
      <c r="H49" s="2">
        <f>MEDIAN(H4:H47)</f>
        <v>5</v>
      </c>
      <c r="I49" s="2">
        <f>MEDIAN(I4:I22)</f>
        <v>4</v>
      </c>
      <c r="S49" s="2">
        <f>MEDIAN(S4:S47)</f>
        <v>5</v>
      </c>
      <c r="T49" s="2">
        <f>MEDIAN(T4:T47)</f>
        <v>4</v>
      </c>
      <c r="U49" s="2">
        <f>MEDIAN(U4:U47)</f>
        <v>7</v>
      </c>
      <c r="V49" s="2">
        <f>MEDIAN(V4:V47)</f>
        <v>4</v>
      </c>
    </row>
    <row r="50" spans="1:22" x14ac:dyDescent="0.3">
      <c r="A50" s="2" t="s">
        <v>22</v>
      </c>
      <c r="H50" s="2">
        <f>AVERAGE(H4:H47)</f>
        <v>7.1304347826086953</v>
      </c>
      <c r="I50" s="2">
        <f>AVERAGE(I4:I22)</f>
        <v>4</v>
      </c>
      <c r="S50" s="2">
        <f>AVERAGE(S4:S47)</f>
        <v>7.7</v>
      </c>
      <c r="T50" s="2">
        <f>AVERAGE(T4:T47)</f>
        <v>3.3333333333333335</v>
      </c>
      <c r="U50" s="2">
        <f>AVERAGE(U4:U47)</f>
        <v>9.3571428571428577</v>
      </c>
      <c r="V50" s="2">
        <f>AVERAGE(V4:V47)</f>
        <v>3.3333333333333335</v>
      </c>
    </row>
    <row r="51" spans="1:22" x14ac:dyDescent="0.3">
      <c r="A51" s="2" t="s">
        <v>23</v>
      </c>
      <c r="H51" s="2">
        <f>SMALL(H4:H47,1)</f>
        <v>0</v>
      </c>
      <c r="I51" s="2">
        <f>SMALL(I4:I22,1)</f>
        <v>4</v>
      </c>
      <c r="S51" s="2">
        <f>SMALL(S4:S47,1)</f>
        <v>0</v>
      </c>
      <c r="T51" s="2">
        <f>SMALL(T4:T47,1)</f>
        <v>2</v>
      </c>
      <c r="U51" s="2">
        <f>SMALL(U4:U47,1)</f>
        <v>1</v>
      </c>
      <c r="V51" s="2">
        <f>SMALL(V4:V47,1)</f>
        <v>2</v>
      </c>
    </row>
    <row r="52" spans="1:22" x14ac:dyDescent="0.3">
      <c r="A52" s="2" t="s">
        <v>24</v>
      </c>
      <c r="H52" s="2">
        <f>MAX(H4:H47)</f>
        <v>19</v>
      </c>
      <c r="I52" s="2">
        <f>MAX(I4:I22)</f>
        <v>4</v>
      </c>
      <c r="S52" s="2">
        <f>MAX(S4:S47)</f>
        <v>19</v>
      </c>
      <c r="T52" s="2">
        <f>MAX(T4:T47)</f>
        <v>4</v>
      </c>
      <c r="U52" s="2">
        <f>MAX(U4:U47)</f>
        <v>19</v>
      </c>
      <c r="V52" s="2">
        <f>MAX(V4:V47)</f>
        <v>4</v>
      </c>
    </row>
    <row r="54" spans="1:22" ht="49.5" x14ac:dyDescent="0.3">
      <c r="A54" s="2" t="s">
        <v>28</v>
      </c>
      <c r="I54" s="2">
        <f>COUNTIF(I4:I22,"&lt;=10")</f>
        <v>1</v>
      </c>
    </row>
    <row r="56" spans="1:22" ht="49.5" x14ac:dyDescent="0.3">
      <c r="A56" s="2" t="s">
        <v>25</v>
      </c>
      <c r="Q56" s="2">
        <f>COUNTIF(Q4:Q22,"Y")</f>
        <v>3</v>
      </c>
    </row>
    <row r="57" spans="1:22" ht="49.5" x14ac:dyDescent="0.3">
      <c r="A57" s="2" t="s">
        <v>26</v>
      </c>
      <c r="Q57" s="2">
        <f>COUNTIF(Q4:Q22, "n")</f>
        <v>13</v>
      </c>
    </row>
    <row r="59" spans="1:22" ht="17.25" thickBot="1" x14ac:dyDescent="0.35"/>
    <row r="60" spans="1:22" ht="33" customHeight="1" thickTop="1" x14ac:dyDescent="0.3">
      <c r="A60" s="35" t="s">
        <v>29</v>
      </c>
      <c r="B60" s="36"/>
      <c r="C60" s="36"/>
      <c r="D60" s="37"/>
    </row>
    <row r="61" spans="1:22" ht="17.25" thickBot="1" x14ac:dyDescent="0.35">
      <c r="A61" s="38"/>
      <c r="B61" s="39"/>
      <c r="C61" s="39"/>
      <c r="D61" s="40"/>
    </row>
    <row r="62" spans="1:22" ht="42" customHeight="1" thickTop="1" x14ac:dyDescent="0.3">
      <c r="A62" s="42" t="s">
        <v>34</v>
      </c>
      <c r="B62" s="43"/>
      <c r="C62" s="43"/>
      <c r="D62" s="8">
        <v>0</v>
      </c>
      <c r="E62" s="9"/>
      <c r="F62" s="9"/>
    </row>
    <row r="63" spans="1:22" ht="17.25" thickBot="1" x14ac:dyDescent="0.35">
      <c r="A63" s="33" t="s">
        <v>35</v>
      </c>
      <c r="B63" s="34"/>
      <c r="C63" s="34"/>
      <c r="D63" s="10">
        <v>0</v>
      </c>
      <c r="E63" s="9"/>
      <c r="F63" s="9"/>
    </row>
    <row r="64" spans="1:22" ht="18" thickTop="1" thickBot="1" x14ac:dyDescent="0.35">
      <c r="A64" s="11"/>
      <c r="B64" s="12"/>
      <c r="C64" s="12"/>
      <c r="D64" s="12"/>
      <c r="E64" s="12"/>
      <c r="F64" s="12"/>
    </row>
    <row r="65" spans="1:6" ht="107.25" customHeight="1" thickTop="1" thickBot="1" x14ac:dyDescent="0.35">
      <c r="A65" s="13" t="s">
        <v>32</v>
      </c>
      <c r="B65" s="14" t="s">
        <v>30</v>
      </c>
      <c r="C65" s="14" t="s">
        <v>31</v>
      </c>
      <c r="D65" s="15" t="s">
        <v>33</v>
      </c>
      <c r="E65" s="16" t="s">
        <v>36</v>
      </c>
      <c r="F65" s="17" t="s">
        <v>37</v>
      </c>
    </row>
    <row r="66" spans="1:6" ht="18" thickTop="1" thickBot="1" x14ac:dyDescent="0.35">
      <c r="A66" s="18">
        <v>1</v>
      </c>
      <c r="B66" s="19">
        <f>COUNTIFS(D4:D47,"&gt;=10/1/2017",D4:D47,"&lt;=12/31/2017")</f>
        <v>5</v>
      </c>
      <c r="C66" s="19">
        <f>COUNTIFS(F4:F47,"&gt;=10/1/2017",F4:F47,"&lt;=12/31/2017")</f>
        <v>4</v>
      </c>
      <c r="D66" s="20">
        <v>0</v>
      </c>
      <c r="E66" s="21"/>
      <c r="F66" s="17"/>
    </row>
    <row r="67" spans="1:6" ht="17.25" thickBot="1" x14ac:dyDescent="0.35">
      <c r="A67" s="22">
        <v>2</v>
      </c>
      <c r="B67" s="19">
        <f>COUNTIFS(D4:D47,"&gt;=01/1/2018",D4:D47,"&lt;=03/31/2018")</f>
        <v>6</v>
      </c>
      <c r="C67" s="19">
        <v>6</v>
      </c>
      <c r="D67" s="23">
        <v>0</v>
      </c>
      <c r="E67" s="21"/>
      <c r="F67" s="17"/>
    </row>
    <row r="68" spans="1:6" ht="17.25" thickBot="1" x14ac:dyDescent="0.35">
      <c r="A68" s="22">
        <v>3</v>
      </c>
      <c r="B68" s="19">
        <f>COUNTIFS(D4:D47,"&gt;=04/1/2018",D4:D47,"&lt;=06/30/2018")</f>
        <v>6</v>
      </c>
      <c r="C68" s="19">
        <f>COUNTIFS(F4:F47,"&gt;=04/1/2018",F4:F47,"&lt;=06/30/2018")</f>
        <v>6</v>
      </c>
      <c r="D68" s="23">
        <v>0</v>
      </c>
      <c r="E68" s="21"/>
      <c r="F68" s="17"/>
    </row>
    <row r="69" spans="1:6" ht="17.25" thickBot="1" x14ac:dyDescent="0.35">
      <c r="A69" s="24">
        <v>4</v>
      </c>
      <c r="B69" s="25">
        <f>COUNTIFS(D4:D47,"&gt;=07/1/2018",D4:D47,"&lt;=09/30/2018")</f>
        <v>6</v>
      </c>
      <c r="C69" s="25">
        <f>COUNTIFS(F4:F47,"&gt;=07/1/2018",F4:F47,"&lt;=09/30/2018")</f>
        <v>5</v>
      </c>
      <c r="D69" s="26">
        <v>0</v>
      </c>
      <c r="E69" s="21"/>
      <c r="F69" s="17"/>
    </row>
    <row r="70" spans="1:6" ht="17.25" thickTop="1" x14ac:dyDescent="0.3">
      <c r="B70" s="2">
        <f>SUM(B66:B69)</f>
        <v>23</v>
      </c>
      <c r="C70" s="2">
        <f>SUM(C66:C69)</f>
        <v>21</v>
      </c>
    </row>
    <row r="73" spans="1:6" x14ac:dyDescent="0.3">
      <c r="B73" s="27"/>
    </row>
  </sheetData>
  <mergeCells count="5">
    <mergeCell ref="A63:C63"/>
    <mergeCell ref="A60:D61"/>
    <mergeCell ref="A1:R1"/>
    <mergeCell ref="A2:V2"/>
    <mergeCell ref="A62:C62"/>
  </mergeCells>
  <printOptions gridLines="1"/>
  <pageMargins left="0.25" right="0.25" top="0.75" bottom="0.75" header="0.3" footer="0.3"/>
  <pageSetup scale="46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defaultRowHeight="16.5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FCA</vt:lpstr>
      <vt:lpstr>Sheet3</vt:lpstr>
      <vt:lpstr>FCA!Print_Titles</vt:lpstr>
    </vt:vector>
  </TitlesOfParts>
  <Company>Farm Credit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Pienta</dc:creator>
  <cp:lastModifiedBy>Agans, Autumn</cp:lastModifiedBy>
  <cp:lastPrinted>2018-10-04T14:39:50Z</cp:lastPrinted>
  <dcterms:created xsi:type="dcterms:W3CDTF">2012-01-25T21:37:39Z</dcterms:created>
  <dcterms:modified xsi:type="dcterms:W3CDTF">2020-01-29T20:16:00Z</dcterms:modified>
</cp:coreProperties>
</file>